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10" yWindow="30" windowWidth="17655" windowHeight="13350" activeTab="1"/>
  </bookViews>
  <sheets>
    <sheet name="Trespass Damages and Costs" sheetId="1" r:id="rId1"/>
    <sheet name="Interest Worksheet" sheetId="3" r:id="rId2"/>
    <sheet name="Rehab Worksheet" sheetId="4" r:id="rId3"/>
    <sheet name="Enforcement Worksheet" sheetId="5" r:id="rId4"/>
  </sheets>
  <calcPr calcId="145621"/>
</workbook>
</file>

<file path=xl/calcChain.xml><?xml version="1.0" encoding="utf-8"?>
<calcChain xmlns="http://schemas.openxmlformats.org/spreadsheetml/2006/main">
  <c r="E20" i="3" l="1"/>
  <c r="F16" i="5" l="1"/>
  <c r="F14" i="5"/>
  <c r="F8" i="5"/>
  <c r="G20" i="1"/>
  <c r="G19" i="1"/>
  <c r="G32" i="4"/>
  <c r="G27" i="4"/>
  <c r="G13" i="4"/>
  <c r="G9" i="4"/>
  <c r="E9" i="3" l="1"/>
  <c r="F15" i="3" s="1"/>
  <c r="G18" i="1" l="1"/>
  <c r="G7" i="1" l="1"/>
  <c r="G8" i="1" s="1"/>
  <c r="G17" i="1" l="1"/>
  <c r="G21" i="1" s="1"/>
  <c r="E13" i="3" l="1"/>
  <c r="E18" i="3"/>
</calcChain>
</file>

<file path=xl/sharedStrings.xml><?xml version="1.0" encoding="utf-8"?>
<sst xmlns="http://schemas.openxmlformats.org/spreadsheetml/2006/main" count="144" uniqueCount="112">
  <si>
    <t>Trespass Damages and Costs Worksheet</t>
  </si>
  <si>
    <t>1)</t>
  </si>
  <si>
    <t>Forest Products Value</t>
  </si>
  <si>
    <t>Single Stumpage</t>
  </si>
  <si>
    <t>Double Damages</t>
  </si>
  <si>
    <t>Total Treble Damages</t>
  </si>
  <si>
    <t>2)</t>
  </si>
  <si>
    <t>Interest</t>
  </si>
  <si>
    <t>3)</t>
  </si>
  <si>
    <t>Resource Damage Rehabilitation Costs</t>
  </si>
  <si>
    <t>Lost Future Revenue and Profits</t>
  </si>
  <si>
    <t>Damage to Other Forest Resources</t>
  </si>
  <si>
    <t>3a)</t>
  </si>
  <si>
    <t>Road Reclamation</t>
  </si>
  <si>
    <t>Soil Stabilization</t>
  </si>
  <si>
    <t>3b)</t>
  </si>
  <si>
    <t>Planting</t>
  </si>
  <si>
    <t>Browse Protection</t>
  </si>
  <si>
    <t>Slash Treatment</t>
  </si>
  <si>
    <t>3c)</t>
  </si>
  <si>
    <t>3d)</t>
  </si>
  <si>
    <t>3e)</t>
  </si>
  <si>
    <t>Collectable Fire Costs</t>
  </si>
  <si>
    <t>Site Rehabilitation Costs</t>
  </si>
  <si>
    <t>4)</t>
  </si>
  <si>
    <t>3f)</t>
  </si>
  <si>
    <t>Enforcement Costs</t>
  </si>
  <si>
    <t>Investigation Costs</t>
  </si>
  <si>
    <t>Field Examination and Survey</t>
  </si>
  <si>
    <t>Damage Appraisal</t>
  </si>
  <si>
    <t>Investigation Reporting</t>
  </si>
  <si>
    <t>Witness Expenses</t>
  </si>
  <si>
    <t>Notices and Demand Letters</t>
  </si>
  <si>
    <t>Court Costs</t>
  </si>
  <si>
    <t>Attorney Fees</t>
  </si>
  <si>
    <t>Collection Costs</t>
  </si>
  <si>
    <t>Total Civil Penalties</t>
  </si>
  <si>
    <t>Treble Damages</t>
  </si>
  <si>
    <t>Resource Damage Rehabilitation</t>
  </si>
  <si>
    <t>Enforcement</t>
  </si>
  <si>
    <t>Total Due U.S. Government:</t>
  </si>
  <si>
    <r>
      <t xml:space="preserve">Enter data from other worksheets in </t>
    </r>
    <r>
      <rPr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>-framed boxes.</t>
    </r>
  </si>
  <si>
    <t>Interest Worksheet</t>
  </si>
  <si>
    <t>Date of Demand Letter</t>
  </si>
  <si>
    <t>Date to calculate Interest to</t>
  </si>
  <si>
    <t>Days Since Payment Demand</t>
  </si>
  <si>
    <t>Treasury Current Value of Funds Rate</t>
  </si>
  <si>
    <t>(enter as percentage)</t>
  </si>
  <si>
    <t>2a)</t>
  </si>
  <si>
    <t>2b)</t>
  </si>
  <si>
    <t>2c)</t>
  </si>
  <si>
    <t>Regular Interest Accrued</t>
  </si>
  <si>
    <t>5)</t>
  </si>
  <si>
    <t>Non-Payment Penalty Indicated?</t>
  </si>
  <si>
    <t>6a)</t>
  </si>
  <si>
    <t>Penalty Interest Rate</t>
  </si>
  <si>
    <t>6b)</t>
  </si>
  <si>
    <t>Penalty Interest Accrued</t>
  </si>
  <si>
    <t>NOTE:</t>
  </si>
  <si>
    <t>If a Tribal Ordinance specifying procedures for calculating interest on trespass</t>
  </si>
  <si>
    <t>damages exists for the location where the trespass occurred, then follow those</t>
  </si>
  <si>
    <t>procedures instead of using this worksheet.</t>
  </si>
  <si>
    <t>7)</t>
  </si>
  <si>
    <t>Total Interest Accrued</t>
  </si>
  <si>
    <t>Copy this number to the Trespass Damages and Costs</t>
  </si>
  <si>
    <t>worksheet, line 2).</t>
  </si>
  <si>
    <t>Resource Damage Rehabilitation Costs Worksheet</t>
  </si>
  <si>
    <t>1a)</t>
  </si>
  <si>
    <t>Number of Miles to Reclaim</t>
  </si>
  <si>
    <t>Skid Trail/Landing Cost/Mile</t>
  </si>
  <si>
    <t>Logging Road Reclamation Cost/Mile</t>
  </si>
  <si>
    <t>Soil Stabilization Cost/Acre</t>
  </si>
  <si>
    <t>Number of Acres to Stabilize</t>
  </si>
  <si>
    <t>Total Road Rehab Costs</t>
  </si>
  <si>
    <t>1b)</t>
  </si>
  <si>
    <t>Total Soil Stabilization Costs</t>
  </si>
  <si>
    <t>1c)</t>
  </si>
  <si>
    <t>Reforestation</t>
  </si>
  <si>
    <t>Number of Acres for:</t>
  </si>
  <si>
    <t>Site Prep</t>
  </si>
  <si>
    <t>Veg Control</t>
  </si>
  <si>
    <t>Cost for:</t>
  </si>
  <si>
    <t>Slash Treatment/Acre</t>
  </si>
  <si>
    <t>Site Prep/Acre</t>
  </si>
  <si>
    <t>Planting Stock/Acre</t>
  </si>
  <si>
    <t>Planting Labor/Acre</t>
  </si>
  <si>
    <t>Total Reforestation Costs</t>
  </si>
  <si>
    <t>Browse Prot/Acre</t>
  </si>
  <si>
    <t>1d)</t>
  </si>
  <si>
    <t>1e)</t>
  </si>
  <si>
    <t>Damage to Improvements</t>
  </si>
  <si>
    <t>Total Rehabilitation Costs</t>
  </si>
  <si>
    <t>worksheet, line 3).</t>
  </si>
  <si>
    <t>Enforcement Costs Worksheet</t>
  </si>
  <si>
    <t>3g)</t>
  </si>
  <si>
    <t>3h)</t>
  </si>
  <si>
    <t>3i)</t>
  </si>
  <si>
    <t>3j)</t>
  </si>
  <si>
    <t>3k)</t>
  </si>
  <si>
    <t>3l)</t>
  </si>
  <si>
    <t>3m)</t>
  </si>
  <si>
    <t>6)</t>
  </si>
  <si>
    <t>Total Investigation Costs</t>
  </si>
  <si>
    <t>Total Collection Costs</t>
  </si>
  <si>
    <t>Total Enforcement Costs</t>
  </si>
  <si>
    <t>2e)</t>
  </si>
  <si>
    <t>worksheet, line 4).</t>
  </si>
  <si>
    <t>Enter from standard timber appraisal.</t>
  </si>
  <si>
    <t>Enter from Interest Worksheet or other worksheet.</t>
  </si>
  <si>
    <t>Enter from Rehab Worksheet.</t>
  </si>
  <si>
    <t>Enter from Enforcement Worksheet.</t>
  </si>
  <si>
    <t>Costs and Damages as of this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</si>
</sst>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4" fontId="0" fillId="0" borderId="0" xfId="0" applyNumberFormat="1"/>
    <xf numFmtId="0" fontId="3" fillId="0" borderId="0" xfId="0" applyFont="1"/>
    <xf numFmtId="44" fontId="0" fillId="0" borderId="2" xfId="0" applyNumberFormat="1" applyBorder="1"/>
    <xf numFmtId="44" fontId="0" fillId="0" borderId="3" xfId="1" applyFont="1" applyBorder="1"/>
    <xf numFmtId="44" fontId="0" fillId="0" borderId="1" xfId="0" applyNumberFormat="1" applyBorder="1"/>
    <xf numFmtId="44" fontId="0" fillId="0" borderId="4" xfId="0" applyNumberFormat="1" applyBorder="1"/>
    <xf numFmtId="44" fontId="5" fillId="0" borderId="5" xfId="0" applyNumberFormat="1" applyFont="1" applyBorder="1"/>
    <xf numFmtId="164" fontId="0" fillId="0" borderId="3" xfId="0" applyNumberFormat="1" applyBorder="1"/>
    <xf numFmtId="9" fontId="0" fillId="0" borderId="3" xfId="2" applyFont="1" applyBorder="1"/>
    <xf numFmtId="44" fontId="0" fillId="0" borderId="0" xfId="1" applyFont="1"/>
    <xf numFmtId="2" fontId="0" fillId="0" borderId="3" xfId="1" applyNumberFormat="1" applyFont="1" applyBorder="1"/>
    <xf numFmtId="2" fontId="0" fillId="0" borderId="7" xfId="1" applyNumberFormat="1" applyFont="1" applyBorder="1"/>
    <xf numFmtId="44" fontId="0" fillId="0" borderId="6" xfId="0" applyNumberFormat="1" applyBorder="1"/>
    <xf numFmtId="44" fontId="2" fillId="0" borderId="6" xfId="0" applyNumberFormat="1" applyFont="1" applyBorder="1"/>
    <xf numFmtId="0" fontId="6" fillId="0" borderId="0" xfId="0" applyFont="1" applyAlignment="1">
      <alignment horizontal="left"/>
    </xf>
    <xf numFmtId="44" fontId="0" fillId="0" borderId="3" xfId="0" applyNumberFormat="1" applyBorder="1"/>
    <xf numFmtId="14" fontId="0" fillId="0" borderId="3" xfId="0" applyNumberFormat="1" applyBorder="1"/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M3" sqref="M3"/>
    </sheetView>
  </sheetViews>
  <sheetFormatPr defaultRowHeight="15" x14ac:dyDescent="0.25"/>
  <cols>
    <col min="3" max="4" width="11.5703125" customWidth="1"/>
    <col min="7" max="7" width="13" customWidth="1"/>
    <col min="10" max="10" width="11.42578125" customWidth="1"/>
  </cols>
  <sheetData>
    <row r="1" spans="1:10" ht="15.75" thickBot="1" x14ac:dyDescent="0.3">
      <c r="A1" s="1" t="s">
        <v>0</v>
      </c>
      <c r="G1" t="s">
        <v>111</v>
      </c>
      <c r="J1" s="18"/>
    </row>
    <row r="3" spans="1:10" x14ac:dyDescent="0.25">
      <c r="A3" t="s">
        <v>41</v>
      </c>
    </row>
    <row r="5" spans="1:10" ht="15.75" thickBot="1" x14ac:dyDescent="0.3">
      <c r="A5" t="s">
        <v>1</v>
      </c>
      <c r="B5" t="s">
        <v>2</v>
      </c>
    </row>
    <row r="6" spans="1:10" ht="15.75" thickBot="1" x14ac:dyDescent="0.3">
      <c r="A6" t="s">
        <v>67</v>
      </c>
      <c r="B6" t="s">
        <v>3</v>
      </c>
      <c r="G6" s="5"/>
      <c r="I6" t="s">
        <v>107</v>
      </c>
    </row>
    <row r="7" spans="1:10" ht="15.75" thickBot="1" x14ac:dyDescent="0.3">
      <c r="A7" t="s">
        <v>74</v>
      </c>
      <c r="B7" t="s">
        <v>4</v>
      </c>
      <c r="G7" s="2">
        <f>G6*2</f>
        <v>0</v>
      </c>
    </row>
    <row r="8" spans="1:10" ht="15.75" thickBot="1" x14ac:dyDescent="0.3">
      <c r="A8" t="s">
        <v>76</v>
      </c>
      <c r="B8" s="1" t="s">
        <v>5</v>
      </c>
      <c r="G8" s="4">
        <f>G6+G7</f>
        <v>0</v>
      </c>
    </row>
    <row r="9" spans="1:10" ht="15.75" thickBot="1" x14ac:dyDescent="0.3"/>
    <row r="10" spans="1:10" ht="15.75" thickBot="1" x14ac:dyDescent="0.3">
      <c r="A10" t="s">
        <v>6</v>
      </c>
      <c r="B10" s="1" t="s">
        <v>7</v>
      </c>
      <c r="G10" s="5"/>
      <c r="I10" t="s">
        <v>108</v>
      </c>
    </row>
    <row r="11" spans="1:10" ht="15.75" thickBot="1" x14ac:dyDescent="0.3"/>
    <row r="12" spans="1:10" ht="15.75" thickBot="1" x14ac:dyDescent="0.3">
      <c r="A12" t="s">
        <v>8</v>
      </c>
      <c r="B12" t="s">
        <v>9</v>
      </c>
      <c r="G12" s="5"/>
      <c r="I12" t="s">
        <v>109</v>
      </c>
    </row>
    <row r="13" spans="1:10" ht="15.75" thickBot="1" x14ac:dyDescent="0.3"/>
    <row r="14" spans="1:10" ht="15.75" thickBot="1" x14ac:dyDescent="0.3">
      <c r="A14" t="s">
        <v>24</v>
      </c>
      <c r="B14" t="s">
        <v>26</v>
      </c>
      <c r="G14" s="5"/>
      <c r="I14" t="s">
        <v>110</v>
      </c>
    </row>
    <row r="16" spans="1:10" ht="15.75" thickBot="1" x14ac:dyDescent="0.3">
      <c r="A16" t="s">
        <v>36</v>
      </c>
    </row>
    <row r="17" spans="3:7" ht="15.75" thickBot="1" x14ac:dyDescent="0.3">
      <c r="C17" t="s">
        <v>37</v>
      </c>
      <c r="G17" s="6">
        <f>G8</f>
        <v>0</v>
      </c>
    </row>
    <row r="18" spans="3:7" ht="15.75" thickBot="1" x14ac:dyDescent="0.3">
      <c r="C18" t="s">
        <v>7</v>
      </c>
      <c r="G18" s="6">
        <f>G10</f>
        <v>0</v>
      </c>
    </row>
    <row r="19" spans="3:7" ht="15.75" thickBot="1" x14ac:dyDescent="0.3">
      <c r="C19" t="s">
        <v>38</v>
      </c>
      <c r="G19" s="6">
        <f>G12</f>
        <v>0</v>
      </c>
    </row>
    <row r="20" spans="3:7" ht="15.75" thickBot="1" x14ac:dyDescent="0.3">
      <c r="C20" t="s">
        <v>39</v>
      </c>
      <c r="G20" s="7">
        <f>G14</f>
        <v>0</v>
      </c>
    </row>
    <row r="21" spans="3:7" ht="18.75" thickTop="1" thickBot="1" x14ac:dyDescent="0.45">
      <c r="C21" s="1" t="s">
        <v>40</v>
      </c>
      <c r="G21" s="8">
        <f>SUM(G17:G20)</f>
        <v>0</v>
      </c>
    </row>
    <row r="22" spans="3:7" ht="15.75" thickTop="1" x14ac:dyDescent="0.25"/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E23" sqref="E23"/>
    </sheetView>
  </sheetViews>
  <sheetFormatPr defaultRowHeight="15" x14ac:dyDescent="0.25"/>
  <cols>
    <col min="5" max="5" width="10.7109375" bestFit="1" customWidth="1"/>
  </cols>
  <sheetData>
    <row r="1" spans="1:8" x14ac:dyDescent="0.25">
      <c r="A1" t="s">
        <v>42</v>
      </c>
      <c r="E1" s="1" t="s">
        <v>58</v>
      </c>
      <c r="F1" t="s">
        <v>59</v>
      </c>
    </row>
    <row r="2" spans="1:8" x14ac:dyDescent="0.25">
      <c r="E2" s="1"/>
      <c r="F2" t="s">
        <v>60</v>
      </c>
    </row>
    <row r="3" spans="1:8" x14ac:dyDescent="0.25">
      <c r="E3" s="1"/>
      <c r="F3" t="s">
        <v>61</v>
      </c>
    </row>
    <row r="4" spans="1:8" ht="15.75" thickBot="1" x14ac:dyDescent="0.3"/>
    <row r="5" spans="1:8" ht="15.75" thickBot="1" x14ac:dyDescent="0.3">
      <c r="A5" t="s">
        <v>1</v>
      </c>
      <c r="B5" t="s">
        <v>5</v>
      </c>
      <c r="E5" s="17"/>
    </row>
    <row r="6" spans="1:8" ht="15.75" thickBot="1" x14ac:dyDescent="0.3"/>
    <row r="7" spans="1:8" ht="15.75" thickBot="1" x14ac:dyDescent="0.3">
      <c r="A7" t="s">
        <v>48</v>
      </c>
      <c r="B7" t="s">
        <v>43</v>
      </c>
      <c r="E7" s="9"/>
    </row>
    <row r="8" spans="1:8" ht="15.75" thickBot="1" x14ac:dyDescent="0.3">
      <c r="A8" t="s">
        <v>49</v>
      </c>
      <c r="B8" t="s">
        <v>44</v>
      </c>
      <c r="E8" s="9"/>
    </row>
    <row r="9" spans="1:8" x14ac:dyDescent="0.25">
      <c r="A9" t="s">
        <v>50</v>
      </c>
      <c r="B9" t="s">
        <v>45</v>
      </c>
      <c r="E9">
        <f>E8-E7</f>
        <v>0</v>
      </c>
    </row>
    <row r="10" spans="1:8" ht="15.75" thickBot="1" x14ac:dyDescent="0.3"/>
    <row r="11" spans="1:8" ht="15.75" thickBot="1" x14ac:dyDescent="0.3">
      <c r="A11" t="s">
        <v>8</v>
      </c>
      <c r="B11" t="s">
        <v>46</v>
      </c>
      <c r="F11" s="10"/>
      <c r="H11" t="s">
        <v>47</v>
      </c>
    </row>
    <row r="13" spans="1:8" x14ac:dyDescent="0.25">
      <c r="A13" t="s">
        <v>24</v>
      </c>
      <c r="B13" t="s">
        <v>51</v>
      </c>
      <c r="E13" s="11">
        <f>E5*F11*(E9/365.25)</f>
        <v>0</v>
      </c>
    </row>
    <row r="15" spans="1:8" x14ac:dyDescent="0.25">
      <c r="A15" t="s">
        <v>52</v>
      </c>
      <c r="B15" t="s">
        <v>53</v>
      </c>
      <c r="F15" t="str">
        <f>IF(E9&gt;90,"Yes","No")</f>
        <v>No</v>
      </c>
    </row>
    <row r="16" spans="1:8" ht="15.75" thickBot="1" x14ac:dyDescent="0.3"/>
    <row r="17" spans="1:8" ht="15.75" thickBot="1" x14ac:dyDescent="0.3">
      <c r="A17" t="s">
        <v>54</v>
      </c>
      <c r="B17" t="s">
        <v>55</v>
      </c>
      <c r="F17" s="10"/>
      <c r="H17" t="s">
        <v>47</v>
      </c>
    </row>
    <row r="18" spans="1:8" x14ac:dyDescent="0.25">
      <c r="A18" t="s">
        <v>56</v>
      </c>
      <c r="B18" t="s">
        <v>57</v>
      </c>
      <c r="E18" s="11" t="str">
        <f>IF(F15="Yes",E5*F17*((E9-90)/365.25),"N/A")</f>
        <v>N/A</v>
      </c>
    </row>
    <row r="19" spans="1:8" ht="15.75" thickBot="1" x14ac:dyDescent="0.3"/>
    <row r="20" spans="1:8" ht="15.75" thickBot="1" x14ac:dyDescent="0.3">
      <c r="A20" t="s">
        <v>62</v>
      </c>
      <c r="B20" t="s">
        <v>63</v>
      </c>
      <c r="E20" s="15">
        <f>IF(ISNUMBER(E18)="TRUE",E18+E13,E13)</f>
        <v>0</v>
      </c>
      <c r="G20" t="s">
        <v>64</v>
      </c>
    </row>
    <row r="21" spans="1:8" x14ac:dyDescent="0.25">
      <c r="G21" t="s">
        <v>65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I32" sqref="I32:I33"/>
    </sheetView>
  </sheetViews>
  <sheetFormatPr defaultRowHeight="15" x14ac:dyDescent="0.25"/>
  <sheetData>
    <row r="1" spans="1:16" x14ac:dyDescent="0.25">
      <c r="A1" t="s">
        <v>66</v>
      </c>
    </row>
    <row r="3" spans="1:16" x14ac:dyDescent="0.25">
      <c r="B3" t="s">
        <v>23</v>
      </c>
    </row>
    <row r="4" spans="1:16" ht="15.75" thickBot="1" x14ac:dyDescent="0.3">
      <c r="A4" t="s">
        <v>1</v>
      </c>
      <c r="B4" t="s">
        <v>13</v>
      </c>
    </row>
    <row r="5" spans="1:16" ht="15.75" thickBot="1" x14ac:dyDescent="0.3">
      <c r="A5" t="s">
        <v>67</v>
      </c>
      <c r="C5" t="s">
        <v>70</v>
      </c>
      <c r="G5" s="5"/>
    </row>
    <row r="6" spans="1:16" ht="15.75" thickBot="1" x14ac:dyDescent="0.3">
      <c r="A6" t="s">
        <v>74</v>
      </c>
      <c r="C6" t="s">
        <v>68</v>
      </c>
      <c r="G6" s="12"/>
    </row>
    <row r="7" spans="1:16" ht="15.75" thickBot="1" x14ac:dyDescent="0.3">
      <c r="A7" t="s">
        <v>76</v>
      </c>
      <c r="C7" t="s">
        <v>69</v>
      </c>
      <c r="G7" s="5"/>
    </row>
    <row r="8" spans="1:16" ht="15.75" thickBot="1" x14ac:dyDescent="0.3">
      <c r="A8" t="s">
        <v>88</v>
      </c>
      <c r="C8" t="s">
        <v>68</v>
      </c>
      <c r="G8" s="12"/>
      <c r="P8" s="3"/>
    </row>
    <row r="9" spans="1:16" x14ac:dyDescent="0.25">
      <c r="A9" t="s">
        <v>89</v>
      </c>
      <c r="C9" t="s">
        <v>73</v>
      </c>
      <c r="G9" s="11">
        <f>(G5*G6)+(G7*G8)</f>
        <v>0</v>
      </c>
    </row>
    <row r="10" spans="1:16" ht="15.75" thickBot="1" x14ac:dyDescent="0.3">
      <c r="A10" t="s">
        <v>6</v>
      </c>
      <c r="B10" t="s">
        <v>14</v>
      </c>
    </row>
    <row r="11" spans="1:16" ht="15.75" thickBot="1" x14ac:dyDescent="0.3">
      <c r="A11" t="s">
        <v>48</v>
      </c>
      <c r="C11" t="s">
        <v>71</v>
      </c>
      <c r="G11" s="5"/>
    </row>
    <row r="12" spans="1:16" ht="15.75" thickBot="1" x14ac:dyDescent="0.3">
      <c r="A12" t="s">
        <v>49</v>
      </c>
      <c r="C12" t="s">
        <v>72</v>
      </c>
      <c r="G12" s="12"/>
      <c r="P12" s="3"/>
    </row>
    <row r="13" spans="1:16" x14ac:dyDescent="0.25">
      <c r="A13" t="s">
        <v>50</v>
      </c>
      <c r="C13" t="s">
        <v>75</v>
      </c>
      <c r="G13" s="2">
        <f>G11*G12</f>
        <v>0</v>
      </c>
    </row>
    <row r="14" spans="1:16" x14ac:dyDescent="0.25">
      <c r="A14" t="s">
        <v>8</v>
      </c>
      <c r="B14" t="s">
        <v>77</v>
      </c>
    </row>
    <row r="15" spans="1:16" ht="15.75" thickBot="1" x14ac:dyDescent="0.3">
      <c r="A15" t="s">
        <v>12</v>
      </c>
      <c r="C15" t="s">
        <v>78</v>
      </c>
    </row>
    <row r="16" spans="1:16" ht="15.75" thickBot="1" x14ac:dyDescent="0.3">
      <c r="A16" t="s">
        <v>15</v>
      </c>
      <c r="D16" t="s">
        <v>18</v>
      </c>
      <c r="G16" s="12"/>
    </row>
    <row r="17" spans="1:16" ht="15.75" thickBot="1" x14ac:dyDescent="0.3">
      <c r="A17" t="s">
        <v>19</v>
      </c>
      <c r="D17" t="s">
        <v>79</v>
      </c>
      <c r="G17" s="12"/>
    </row>
    <row r="18" spans="1:16" ht="15.75" thickBot="1" x14ac:dyDescent="0.3">
      <c r="A18" t="s">
        <v>20</v>
      </c>
      <c r="D18" t="s">
        <v>16</v>
      </c>
      <c r="G18" s="12"/>
      <c r="M18" s="3"/>
    </row>
    <row r="19" spans="1:16" ht="15.75" thickBot="1" x14ac:dyDescent="0.3">
      <c r="A19" t="s">
        <v>21</v>
      </c>
      <c r="D19" t="s">
        <v>80</v>
      </c>
      <c r="G19" s="12"/>
      <c r="M19" s="3"/>
    </row>
    <row r="20" spans="1:16" ht="15.75" thickBot="1" x14ac:dyDescent="0.3">
      <c r="A20" t="s">
        <v>25</v>
      </c>
      <c r="D20" t="s">
        <v>17</v>
      </c>
      <c r="G20" s="12"/>
      <c r="M20" s="3"/>
    </row>
    <row r="21" spans="1:16" ht="15.75" thickBot="1" x14ac:dyDescent="0.3">
      <c r="A21" t="s">
        <v>94</v>
      </c>
      <c r="C21" t="s">
        <v>81</v>
      </c>
      <c r="M21" s="3"/>
    </row>
    <row r="22" spans="1:16" ht="15.75" thickBot="1" x14ac:dyDescent="0.3">
      <c r="A22" t="s">
        <v>95</v>
      </c>
      <c r="D22" t="s">
        <v>82</v>
      </c>
      <c r="G22" s="5"/>
    </row>
    <row r="23" spans="1:16" ht="15.75" thickBot="1" x14ac:dyDescent="0.3">
      <c r="A23" t="s">
        <v>96</v>
      </c>
      <c r="D23" t="s">
        <v>83</v>
      </c>
      <c r="G23" s="5"/>
      <c r="P23" s="1"/>
    </row>
    <row r="24" spans="1:16" ht="15.75" thickBot="1" x14ac:dyDescent="0.3">
      <c r="A24" t="s">
        <v>97</v>
      </c>
      <c r="D24" t="s">
        <v>84</v>
      </c>
      <c r="G24" s="5"/>
    </row>
    <row r="25" spans="1:16" ht="15.75" thickBot="1" x14ac:dyDescent="0.3">
      <c r="A25" t="s">
        <v>98</v>
      </c>
      <c r="D25" t="s">
        <v>85</v>
      </c>
      <c r="G25" s="5"/>
    </row>
    <row r="26" spans="1:16" ht="15.75" thickBot="1" x14ac:dyDescent="0.3">
      <c r="A26" t="s">
        <v>99</v>
      </c>
      <c r="D26" t="s">
        <v>87</v>
      </c>
      <c r="G26" s="5"/>
    </row>
    <row r="27" spans="1:16" ht="15.75" thickBot="1" x14ac:dyDescent="0.3">
      <c r="A27" t="s">
        <v>100</v>
      </c>
      <c r="C27" t="s">
        <v>86</v>
      </c>
      <c r="G27" s="2">
        <f>(G16*G22)+(G17*G23)+(G18*G24)+(G19*G25)+(G20*G26)</f>
        <v>0</v>
      </c>
    </row>
    <row r="28" spans="1:16" ht="15.75" thickBot="1" x14ac:dyDescent="0.3">
      <c r="A28" t="s">
        <v>24</v>
      </c>
      <c r="B28" t="s">
        <v>10</v>
      </c>
      <c r="G28" s="12"/>
    </row>
    <row r="29" spans="1:16" ht="15.75" thickBot="1" x14ac:dyDescent="0.3">
      <c r="A29" t="s">
        <v>52</v>
      </c>
      <c r="B29" t="s">
        <v>11</v>
      </c>
      <c r="G29" s="12"/>
    </row>
    <row r="30" spans="1:16" ht="15.75" thickBot="1" x14ac:dyDescent="0.3">
      <c r="A30" t="s">
        <v>101</v>
      </c>
      <c r="B30" t="s">
        <v>90</v>
      </c>
      <c r="G30" s="12"/>
    </row>
    <row r="31" spans="1:16" ht="15.75" thickBot="1" x14ac:dyDescent="0.3">
      <c r="A31" t="s">
        <v>62</v>
      </c>
      <c r="B31" t="s">
        <v>22</v>
      </c>
      <c r="G31" s="13"/>
    </row>
    <row r="32" spans="1:16" ht="15.75" thickBot="1" x14ac:dyDescent="0.3">
      <c r="B32" s="1" t="s">
        <v>91</v>
      </c>
      <c r="G32" s="14">
        <f>G9+G13+G27+G28+G29+G30+G31</f>
        <v>0</v>
      </c>
      <c r="I32" t="s">
        <v>64</v>
      </c>
    </row>
    <row r="33" spans="9:9" x14ac:dyDescent="0.25">
      <c r="I3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A20" sqref="A20"/>
    </sheetView>
  </sheetViews>
  <sheetFormatPr defaultRowHeight="15" x14ac:dyDescent="0.25"/>
  <sheetData>
    <row r="1" spans="1:15" x14ac:dyDescent="0.25">
      <c r="A1" t="s">
        <v>93</v>
      </c>
    </row>
    <row r="3" spans="1:15" ht="15.75" thickBot="1" x14ac:dyDescent="0.3">
      <c r="A3" t="s">
        <v>1</v>
      </c>
      <c r="B3" t="s">
        <v>27</v>
      </c>
    </row>
    <row r="4" spans="1:15" ht="15.75" thickBot="1" x14ac:dyDescent="0.3">
      <c r="A4" t="s">
        <v>67</v>
      </c>
      <c r="C4" t="s">
        <v>28</v>
      </c>
      <c r="F4" s="5"/>
    </row>
    <row r="5" spans="1:15" ht="15.75" thickBot="1" x14ac:dyDescent="0.3">
      <c r="A5" t="s">
        <v>74</v>
      </c>
      <c r="C5" t="s">
        <v>29</v>
      </c>
      <c r="F5" s="5"/>
    </row>
    <row r="6" spans="1:15" ht="15.75" thickBot="1" x14ac:dyDescent="0.3">
      <c r="A6" t="s">
        <v>76</v>
      </c>
      <c r="C6" t="s">
        <v>30</v>
      </c>
      <c r="F6" s="5"/>
    </row>
    <row r="7" spans="1:15" ht="15.75" thickBot="1" x14ac:dyDescent="0.3">
      <c r="A7" t="s">
        <v>88</v>
      </c>
      <c r="C7" t="s">
        <v>31</v>
      </c>
      <c r="F7" s="5"/>
    </row>
    <row r="8" spans="1:15" x14ac:dyDescent="0.25">
      <c r="A8" t="s">
        <v>89</v>
      </c>
      <c r="C8" t="s">
        <v>102</v>
      </c>
      <c r="F8" s="2">
        <f>SUM(F4:F7)</f>
        <v>0</v>
      </c>
    </row>
    <row r="10" spans="1:15" ht="15.75" thickBot="1" x14ac:dyDescent="0.3">
      <c r="A10" t="s">
        <v>6</v>
      </c>
      <c r="B10" t="s">
        <v>35</v>
      </c>
    </row>
    <row r="11" spans="1:15" ht="15.75" thickBot="1" x14ac:dyDescent="0.3">
      <c r="A11" t="s">
        <v>48</v>
      </c>
      <c r="C11" t="s">
        <v>32</v>
      </c>
      <c r="F11" s="5"/>
    </row>
    <row r="12" spans="1:15" ht="15.75" thickBot="1" x14ac:dyDescent="0.3">
      <c r="A12" t="s">
        <v>49</v>
      </c>
      <c r="C12" t="s">
        <v>33</v>
      </c>
      <c r="F12" s="5"/>
    </row>
    <row r="13" spans="1:15" ht="15.75" thickBot="1" x14ac:dyDescent="0.3">
      <c r="A13" t="s">
        <v>50</v>
      </c>
      <c r="C13" t="s">
        <v>34</v>
      </c>
      <c r="F13" s="5"/>
      <c r="N13" s="19"/>
      <c r="O13" s="20"/>
    </row>
    <row r="14" spans="1:15" x14ac:dyDescent="0.25">
      <c r="A14" t="s">
        <v>105</v>
      </c>
      <c r="C14" t="s">
        <v>103</v>
      </c>
      <c r="F14" s="2">
        <f>SUM(F11:F13)</f>
        <v>0</v>
      </c>
      <c r="N14" s="16"/>
      <c r="O14" s="16"/>
    </row>
    <row r="15" spans="1:15" x14ac:dyDescent="0.25">
      <c r="N15" s="19"/>
      <c r="O15" s="20"/>
    </row>
    <row r="16" spans="1:15" x14ac:dyDescent="0.25">
      <c r="A16" t="s">
        <v>8</v>
      </c>
      <c r="B16" t="s">
        <v>104</v>
      </c>
      <c r="F16" s="2">
        <f>F8+F14</f>
        <v>0</v>
      </c>
      <c r="H16" t="s">
        <v>64</v>
      </c>
      <c r="N16" s="16"/>
      <c r="O16" s="16"/>
    </row>
    <row r="17" spans="8:15" x14ac:dyDescent="0.25">
      <c r="H17" t="s">
        <v>106</v>
      </c>
      <c r="N17" s="19"/>
      <c r="O17" s="20"/>
    </row>
    <row r="18" spans="8:15" x14ac:dyDescent="0.25">
      <c r="N18" s="16"/>
      <c r="O18" s="16"/>
    </row>
    <row r="19" spans="8:15" x14ac:dyDescent="0.25">
      <c r="N19" s="19"/>
      <c r="O19" s="20"/>
    </row>
    <row r="20" spans="8:15" x14ac:dyDescent="0.25">
      <c r="N20" s="16"/>
      <c r="O20" s="16"/>
    </row>
    <row r="21" spans="8:15" x14ac:dyDescent="0.25">
      <c r="N21" s="19"/>
      <c r="O21" s="20"/>
    </row>
    <row r="22" spans="8:15" x14ac:dyDescent="0.25">
      <c r="N22" s="16"/>
      <c r="O22" s="16"/>
    </row>
    <row r="23" spans="8:15" x14ac:dyDescent="0.25">
      <c r="N23" s="19"/>
      <c r="O23" s="20"/>
    </row>
    <row r="24" spans="8:15" x14ac:dyDescent="0.25">
      <c r="N24" s="16"/>
      <c r="O24" s="16"/>
    </row>
    <row r="25" spans="8:15" x14ac:dyDescent="0.25">
      <c r="N25" s="19"/>
      <c r="O25" s="20"/>
    </row>
  </sheetData>
  <mergeCells count="7">
    <mergeCell ref="N25:O25"/>
    <mergeCell ref="N13:O13"/>
    <mergeCell ref="N15:O15"/>
    <mergeCell ref="N17:O17"/>
    <mergeCell ref="N19:O19"/>
    <mergeCell ref="N21:O21"/>
    <mergeCell ref="N23:O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Trespass Damages and Costs</vt:lpstr>
      <vt:lpstr>Interest Worksheet</vt:lpstr>
      <vt:lpstr>Rehab Worksheet</vt:lpstr>
      <vt:lpstr>Enforcement 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Matthew C.</dc:creator>
  <cp:lastModifiedBy>Matthew C Anderson</cp:lastModifiedBy>
  <dcterms:created xsi:type="dcterms:W3CDTF">2017-08-28T13:09:38Z</dcterms:created>
  <dcterms:modified xsi:type="dcterms:W3CDTF">2017-09-19T21:01:15Z</dcterms:modified>
</cp:coreProperties>
</file>